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1570" windowHeight="826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<sst xmlns="http://schemas.openxmlformats.org/spreadsheetml/2006/main" count="356" uniqueCount="248">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</sst>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6">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24" activePane="bottomLeft" state="frozen"/>
      <selection pane="topLeft" activeCell="A1" sqref="A1"/>
      <selection pane="bottomLeft" activeCell="C94" sqref="C94"/>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6</v>
      </c>
      <c r="F8" s="31" t="s">
        <v>172</v>
      </c>
      <c r="G8" s="30"/>
    </row>
    <row r="9" spans="1:6" ht="15">
      <c r="A9" s="26" t="s">
        <v>9</v>
      </c>
      <c r="B9" s="27" t="s">
        <v>21</v>
      </c>
      <c r="C9" s="79" t="s">
        <v>6</v>
      </c>
      <c r="F9" s="31" t="s">
        <v>173</v>
      </c>
    </row>
    <row r="10" spans="1:6" s="25" customFormat="1" ht="24.75" customHeight="1">
      <c r="A10" s="101">
        <f>_xlfn.IFERROR((COUNTIF(C4:C9,"Da")+(COUNTIF(C4:C9,"Djelomično")/2))/((COUNTIF(C4:C9,"Da")+COUNTIF(C4:C9,"Ne")+COUNTIF(C4:C9,"Djelomično"))),"Nije primjenjivo")</f>
        <v>0.16666666666666666</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5</v>
      </c>
    </row>
    <row r="15" spans="1:8" ht="15">
      <c r="A15" s="15" t="s">
        <v>17</v>
      </c>
      <c r="B15" s="10" t="s">
        <v>21</v>
      </c>
      <c r="C15" s="79" t="s">
        <v>5</v>
      </c>
      <c r="F15" s="32">
        <f>+VALUE(A10)</f>
        <v>0.16666666666666666</v>
      </c>
      <c r="H15" s="85"/>
    </row>
    <row r="16" spans="1:6" ht="24.75" customHeight="1">
      <c r="A16" s="101">
        <f>_xlfn.IFERROR((COUNTIF(C12:C15,"Da")+(COUNTIF(C12:C15,"Djelomično")/2))/((COUNTIF(C12:C15,"Da")+COUNTIF(C12:C15,"Ne")+COUNTIF(C12:C15,"Djelomično"))),"Nije primjenjivo")</f>
        <v>0.5</v>
      </c>
      <c r="B16" s="102"/>
      <c r="C16" s="103"/>
      <c r="F16" s="32">
        <f>+VALUE(A16)</f>
        <v>0.5</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0.75</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0.8461538461538461</v>
      </c>
    </row>
    <row r="22" spans="1:6" ht="24.75" customHeight="1">
      <c r="A22" s="28" t="s">
        <v>147</v>
      </c>
      <c r="B22" s="105" t="s">
        <v>32</v>
      </c>
      <c r="C22" s="106"/>
      <c r="F22" s="32">
        <f>+VALUE(A57)</f>
        <v>1</v>
      </c>
    </row>
    <row r="23" spans="1:6" ht="30">
      <c r="A23" s="15" t="s">
        <v>34</v>
      </c>
      <c r="B23" s="10" t="s">
        <v>36</v>
      </c>
      <c r="C23" s="79" t="s">
        <v>5</v>
      </c>
      <c r="F23" s="32">
        <f>+VALUE(A65)</f>
        <v>0</v>
      </c>
    </row>
    <row r="24" spans="1:6" ht="30">
      <c r="A24" s="15" t="s">
        <v>35</v>
      </c>
      <c r="B24" s="10" t="s">
        <v>37</v>
      </c>
      <c r="C24" s="79" t="s">
        <v>5</v>
      </c>
      <c r="F24" s="32">
        <f>+VALUE(A71)</f>
        <v>0.75</v>
      </c>
    </row>
    <row r="25" spans="1:6" ht="24.75" customHeight="1">
      <c r="A25" s="101">
        <f>_xlfn.IFERROR((COUNTIF(C23:C24,"Da")+(COUNTIF(C23:C24,"Djelomično")/2))/((COUNTIF(C23:C24,"Da")+COUNTIF(C23:C24,"Ne")+COUNTIF(C23:C24,"Djelomično"))),"Nije primjenjivo")</f>
        <v>1</v>
      </c>
      <c r="B25" s="102"/>
      <c r="C25" s="103"/>
      <c r="F25" s="32">
        <f>+VALUE(A79)</f>
        <v>0.5</v>
      </c>
    </row>
    <row r="26" spans="1:6" ht="49.5" customHeight="1">
      <c r="A26" s="14" t="s">
        <v>146</v>
      </c>
      <c r="B26" s="105" t="s">
        <v>41</v>
      </c>
      <c r="C26" s="106"/>
      <c r="F26" s="32">
        <f>+VALUE(A92)</f>
        <v>0</v>
      </c>
    </row>
    <row r="27" spans="1:6" ht="15">
      <c r="A27" s="29" t="s">
        <v>39</v>
      </c>
      <c r="B27" s="107" t="s">
        <v>40</v>
      </c>
      <c r="C27" s="108"/>
      <c r="F27" s="32">
        <f>+VALUE(A103)</f>
        <v>0.1111111111111111</v>
      </c>
    </row>
    <row r="28" spans="1:6" ht="30">
      <c r="A28" s="15" t="s">
        <v>42</v>
      </c>
      <c r="B28" s="10" t="s">
        <v>44</v>
      </c>
      <c r="C28" s="79" t="s">
        <v>5</v>
      </c>
      <c r="F28" s="32">
        <f>+VALUE(A106)</f>
        <v>0</v>
      </c>
    </row>
    <row r="29" spans="1:3" ht="45">
      <c r="A29" s="15" t="s">
        <v>43</v>
      </c>
      <c r="B29" s="10" t="s">
        <v>45</v>
      </c>
      <c r="C29" s="79" t="s">
        <v>5</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6</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6</v>
      </c>
    </row>
    <row r="50" spans="1:3" ht="30">
      <c r="A50" s="15" t="s">
        <v>75</v>
      </c>
      <c r="B50" s="10" t="s">
        <v>62</v>
      </c>
      <c r="C50" s="79" t="s">
        <v>5</v>
      </c>
    </row>
    <row r="51" spans="1:3" ht="24.75" customHeight="1">
      <c r="A51" s="101">
        <f>_xlfn.IFERROR((COUNTIF(C38:C50,"Da")+(COUNTIF(C38:C50,"Djelomično")/2))/((COUNTIF(C38:C50,"Da")+COUNTIF(C38:C50,"Ne")+COUNTIF(C38:C50,"Djelomično"))),"Nije primjenjivo")</f>
        <v>0.8461538461538461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6</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0.75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6</v>
      </c>
    </row>
    <row r="76" spans="1:3" ht="15">
      <c r="A76" s="15" t="s">
        <v>119</v>
      </c>
      <c r="B76" s="10" t="s">
        <v>114</v>
      </c>
      <c r="C76" s="79" t="s">
        <v>5</v>
      </c>
    </row>
    <row r="77" spans="1:3" ht="15">
      <c r="A77" s="15" t="s">
        <v>120</v>
      </c>
      <c r="B77" s="10" t="s">
        <v>115</v>
      </c>
      <c r="C77" s="79" t="s">
        <v>6</v>
      </c>
    </row>
    <row r="78" spans="1:3" ht="45">
      <c r="A78" s="15" t="s">
        <v>121</v>
      </c>
      <c r="B78" s="10" t="s">
        <v>245</v>
      </c>
      <c r="C78" s="79" t="s">
        <v>6</v>
      </c>
    </row>
    <row r="79" spans="1:3" ht="24.75" customHeight="1">
      <c r="A79" s="101">
        <f>_xlfn.IFERROR((COUNTIF(C73:C78,"Da")+(COUNTIF(C73:C78,"Djelomično")/2))/((COUNTIF(C73:C78,"Da")+COUNTIF(C73:C78,"Ne")+COUNTIF(C73:C78,"Djelomično"))),"Nije primjenjivo")</f>
        <v>0.5</v>
      </c>
      <c r="B79" s="102"/>
      <c r="C79" s="103"/>
    </row>
    <row r="80" spans="1:3" ht="24.75" customHeight="1">
      <c r="A80" s="14" t="s">
        <v>145</v>
      </c>
      <c r="B80" s="105" t="s">
        <v>122</v>
      </c>
      <c r="C80" s="106"/>
    </row>
    <row r="81" spans="1:3" ht="15">
      <c r="A81" s="15" t="s">
        <v>134</v>
      </c>
      <c r="B81" s="10" t="s">
        <v>124</v>
      </c>
      <c r="C81" s="79" t="s">
        <v>6</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6</v>
      </c>
    </row>
    <row r="86" spans="1:3" ht="30">
      <c r="A86" s="15" t="s">
        <v>139</v>
      </c>
      <c r="B86" s="10" t="s">
        <v>129</v>
      </c>
      <c r="C86" s="79" t="s">
        <v>6</v>
      </c>
    </row>
    <row r="87" spans="1:3" ht="30">
      <c r="A87" s="15" t="s">
        <v>140</v>
      </c>
      <c r="B87" s="10" t="s">
        <v>130</v>
      </c>
      <c r="C87" s="79" t="s">
        <v>6</v>
      </c>
    </row>
    <row r="88" spans="1:3" ht="15">
      <c r="A88" s="15" t="s">
        <v>141</v>
      </c>
      <c r="B88" s="10" t="s">
        <v>21</v>
      </c>
      <c r="C88" s="79" t="s">
        <v>6</v>
      </c>
    </row>
    <row r="89" spans="1:3" ht="15">
      <c r="A89" s="15" t="s">
        <v>142</v>
      </c>
      <c r="B89" s="10" t="s">
        <v>131</v>
      </c>
      <c r="C89" s="79" t="s">
        <v>6</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6</v>
      </c>
    </row>
    <row r="96" spans="1:3" ht="45">
      <c r="A96" s="15" t="s">
        <v>165</v>
      </c>
      <c r="B96" s="10" t="s">
        <v>155</v>
      </c>
      <c r="C96" s="79" t="s">
        <v>6</v>
      </c>
    </row>
    <row r="97" spans="1:3" ht="30">
      <c r="A97" s="15" t="s">
        <v>166</v>
      </c>
      <c r="B97" s="10" t="s">
        <v>156</v>
      </c>
      <c r="C97" s="79" t="s">
        <v>6</v>
      </c>
    </row>
    <row r="98" spans="1:3" ht="15">
      <c r="A98" s="15" t="s">
        <v>167</v>
      </c>
      <c r="B98" s="10" t="s">
        <v>157</v>
      </c>
      <c r="C98" s="79" t="s">
        <v>6</v>
      </c>
    </row>
    <row r="99" spans="1:3" ht="15">
      <c r="A99" s="15" t="s">
        <v>168</v>
      </c>
      <c r="B99" s="10" t="s">
        <v>159</v>
      </c>
      <c r="C99" s="79" t="s">
        <v>6</v>
      </c>
    </row>
    <row r="100" spans="1:3" ht="30">
      <c r="A100" s="15" t="s">
        <v>169</v>
      </c>
      <c r="B100" s="10" t="s">
        <v>160</v>
      </c>
      <c r="C100" s="79" t="s">
        <v>6</v>
      </c>
    </row>
    <row r="101" spans="1:3" ht="15">
      <c r="A101" s="15" t="s">
        <v>170</v>
      </c>
      <c r="B101" s="10" t="s">
        <v>161</v>
      </c>
      <c r="C101" s="79" t="s">
        <v>6</v>
      </c>
    </row>
    <row r="102" spans="1:3" ht="15">
      <c r="A102" s="15" t="s">
        <v>171</v>
      </c>
      <c r="B102" s="10" t="s">
        <v>162</v>
      </c>
      <c r="C102" s="79" t="s">
        <v>6</v>
      </c>
    </row>
    <row r="103" spans="1:3" ht="24.75" customHeight="1">
      <c r="A103" s="101">
        <f>_xlfn.IFERROR((COUNTIF(C94:C102,"Da")+(COUNTIF(C94:C102,"Djelomično")/2))/((COUNTIF(C94:C102,"Da")+COUNTIF(C94:C102,"Ne")+COUNTIF(C94:C102,"Djelomično"))),"Nije primjenjivo")</f>
        <v>0.1111111111111111</v>
      </c>
      <c r="B103" s="102"/>
      <c r="C103" s="103"/>
    </row>
    <row r="104" spans="1:3" ht="24.75" customHeight="1">
      <c r="A104" s="14" t="s">
        <v>177</v>
      </c>
      <c r="B104" s="105" t="s">
        <v>244</v>
      </c>
      <c r="C104" s="106"/>
    </row>
    <row r="105" spans="1:3" ht="30">
      <c r="A105" s="15" t="s">
        <v>38</v>
      </c>
      <c r="B105" s="10" t="s">
        <v>158</v>
      </c>
      <c r="C105" s="79" t="s">
        <v>176</v>
      </c>
    </row>
    <row r="106" spans="1:3" ht="24.75" customHeight="1" thickBot="1">
      <c r="A106" s="109" t="str">
        <f>IF(C105="Više od 90%","100%",IF(C105="80% - 90%","75%",IF(C105="70% - 80%","50%",IF(C105="60% - 70%","25%",IF(C105="Manje od 60%","0%","Nije primjenjivo")))))</f>
        <v>0%</v>
      </c>
      <c r="B106" s="110"/>
      <c r="C106" s="111"/>
    </row>
    <row r="107" spans="1:3" ht="24.75" customHeight="1">
      <c r="A107" s="112" t="s">
        <v>179</v>
      </c>
      <c r="B107" s="113"/>
      <c r="C107" s="116">
        <f>_xlfn.SUMIFS(F15:F28,F15:F28,"&lt;&gt;#VALUE!")/COUNT(F15:F28)</f>
        <v>0.5445665445665445</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0.16666666666666666</v>
      </c>
      <c r="D3" s="80"/>
      <c r="E3" s="39"/>
    </row>
    <row r="4" spans="1:4" s="34" customFormat="1" ht="39.75" customHeight="1">
      <c r="A4" s="44" t="s">
        <v>149</v>
      </c>
      <c r="B4" s="37" t="s">
        <v>184</v>
      </c>
      <c r="C4" s="40">
        <f>+Upitnik!A16</f>
        <v>0.5</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0.8461538461538461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0.75</v>
      </c>
      <c r="D12" s="81"/>
    </row>
    <row r="13" spans="1:4" s="34" customFormat="1" ht="39.75" customHeight="1">
      <c r="A13" s="45" t="s">
        <v>109</v>
      </c>
      <c r="B13" s="38" t="s">
        <v>192</v>
      </c>
      <c r="C13" s="40">
        <f>+Upitnik!A79</f>
        <v>0.5</v>
      </c>
      <c r="D13" s="81"/>
    </row>
    <row r="14" spans="1:4" s="34" customFormat="1" ht="39.75" customHeight="1">
      <c r="A14" s="44" t="s">
        <v>145</v>
      </c>
      <c r="B14" s="36" t="s">
        <v>185</v>
      </c>
      <c r="C14" s="40">
        <f>+Upitnik!A92</f>
        <v>0</v>
      </c>
      <c r="D14" s="81"/>
    </row>
    <row r="15" spans="1:4" s="34" customFormat="1" ht="39.75" customHeight="1">
      <c r="A15" s="44" t="s">
        <v>151</v>
      </c>
      <c r="B15" s="36" t="s">
        <v>152</v>
      </c>
      <c r="C15" s="40">
        <f>+Upitnik!A103</f>
        <v>0.1111111111111111</v>
      </c>
      <c r="D15" s="81"/>
    </row>
    <row r="16" spans="1:4" s="34" customFormat="1" ht="39.75" customHeight="1" thickBot="1">
      <c r="A16" s="46" t="s">
        <v>177</v>
      </c>
      <c r="B16" s="41" t="s">
        <v>178</v>
      </c>
      <c r="C16" s="42" t="str">
        <f>+Upitnik!A106</f>
        <v>0%</v>
      </c>
      <c r="D16" s="82"/>
    </row>
    <row r="17" spans="1:4" s="34" customFormat="1" ht="39.75" customHeight="1" thickBot="1">
      <c r="A17" s="118" t="s">
        <v>179</v>
      </c>
      <c r="B17" s="119"/>
      <c r="C17" s="84">
        <f>+Upitnik!C107</f>
        <v>0.5445665445665445</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Zrinka</cp:lastModifiedBy>
  <cp:lastPrinted>2023-08-25T07:53:37Z</cp:lastPrinted>
  <dcterms:created xsi:type="dcterms:W3CDTF">2012-05-21T15:07:27Z</dcterms:created>
  <dcterms:modified xsi:type="dcterms:W3CDTF">2023-08-25T07:53:55Z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